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六、市本级收入2024年预计" sheetId="1" r:id="rId1"/>
  </sheets>
  <externalReferences>
    <externalReference r:id="rId2"/>
  </externalReferences>
  <definedNames>
    <definedName name="_xlnm.Print_Area" localSheetId="0">表六、市本级收入2024年预计!$A$1:$F$24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<sst xmlns="http://schemas.openxmlformats.org/spreadsheetml/2006/main" count="29" uniqueCount="29">
  <si>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2024年市本级一般公共预算收入预算草案表</t>
  </si>
  <si>
    <t>单位：万元</t>
  </si>
  <si>
    <t>项  目</t>
  </si>
  <si>
    <t>2024年
预算数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</si>
  <si>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</si>
  <si>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</si>
  <si>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</si>
  <si>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</si>
  <si>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</si>
  <si>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</si>
  <si>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</si>
  <si>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</si>
  <si>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</si>
  <si>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</si>
  <si>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</si>
  <si>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</si>
  <si>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</si>
  <si>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</si>
  <si>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</si>
  <si>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</si>
  <si>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契税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</si>
  <si>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</si>
  <si>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t xml:space="preserve">    其他税收收入</t>
  </si>
  <si>
    <t xml:space="preserve"> 2、非税收入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</si>
  <si>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</si>
  <si>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</si>
  <si>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</si>
  <si>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</si>
  <si>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其他收入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</si>
</sst>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right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left" vertical="center"/>
      <protection locked="0"/>
    </xf>
    <xf numFmtId="3" fontId="3" fillId="0" borderId="1" xfId="49" applyNumberFormat="1" applyFont="1" applyFill="1" applyBorder="1" applyAlignment="1">
      <alignment horizontal="right"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 applyProtection="1">
      <alignment vertical="center"/>
      <protection locked="0"/>
    </xf>
    <xf numFmtId="0" fontId="3" fillId="0" borderId="1" xfId="49" applyFont="1" applyFill="1" applyBorder="1" applyAlignment="1">
      <alignment vertical="center"/>
    </xf>
    <xf numFmtId="3" fontId="3" fillId="0" borderId="1" xfId="50" applyNumberFormat="1" applyFont="1" applyFill="1" applyBorder="1" applyAlignment="1">
      <alignment horizontal="right" vertical="center"/>
    </xf>
    <xf numFmtId="0" fontId="3" fillId="0" borderId="1" xfId="50" applyFont="1" applyFill="1" applyBorder="1" applyAlignment="1" applyProtection="1">
      <alignment vertical="center"/>
      <protection locked="0"/>
    </xf>
    <xf numFmtId="0" fontId="3" fillId="0" borderId="1" xfId="49" applyFont="1" applyFill="1" applyBorder="1" applyAlignment="1">
      <alignment vertical="center" wrapText="1"/>
    </xf>
    <xf numFmtId="3" fontId="1" fillId="0" borderId="0" xfId="49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4_白沙园-2018年预算草案12.2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&#36164;&#26009;\2024&#24180;\1-2024&#24180;&#25919;&#24220;&#39044;&#31639;&#20844;&#24320;\2023&#24180;&#23436;&#25104;&#25968;&#21644;2024&#24180;&#39044;&#31639;&#25968;12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、2023年全市收入完成预计"/>
      <sheetName val="表二、2023年市本级收入完成预计"/>
      <sheetName val="表三、2023年全市一般公共预算支出完成情况表 "/>
      <sheetName val="表四、2023年市本级一般公共预算支出完成情况表 "/>
      <sheetName val="表五、全市收入2024年预计"/>
      <sheetName val="表六、市本级收入2024年预计"/>
      <sheetName val="表七、2024年市本级一般公共预算支出预算草案表 "/>
      <sheetName val="表八、2024年市本级一般公共预算支出预算草案明细表 "/>
      <sheetName val="表九、市本级上级专项（修改）"/>
      <sheetName val="表十、全市平衡"/>
      <sheetName val="表十一、市本级平衡"/>
      <sheetName val="表十三、2024年市本级政府性基金预算"/>
      <sheetName val="十五、2024年市本级国有资本经营预算草案表 "/>
      <sheetName val="十七、2024年衡阳市本级社会保险基金预算（草案）表 "/>
      <sheetName val="十九、高新区一般公共预算表"/>
      <sheetName val="二十、高新区支出明细表"/>
      <sheetName val="二十一、高新区政府性基金预算表"/>
      <sheetName val="二十三、松木财政收支预算 (2)"/>
      <sheetName val="二十四、松木财政支出预算明细表"/>
      <sheetName val="二十五、松木政府性基金预算 (2)"/>
    </sheetNames>
    <sheetDataSet>
      <sheetData sheetId="0"/>
      <sheetData sheetId="1">
        <row r="6">
          <cell r="B6">
            <v>144438</v>
          </cell>
        </row>
        <row r="7">
          <cell r="B7">
            <v>34729</v>
          </cell>
        </row>
        <row r="8">
          <cell r="B8">
            <v>14222</v>
          </cell>
        </row>
        <row r="9">
          <cell r="B9">
            <v>3116</v>
          </cell>
        </row>
        <row r="10">
          <cell r="B10">
            <v>29513</v>
          </cell>
        </row>
        <row r="11">
          <cell r="B11">
            <v>31668</v>
          </cell>
        </row>
        <row r="12">
          <cell r="B12">
            <v>11633</v>
          </cell>
        </row>
        <row r="13">
          <cell r="B13">
            <v>28513</v>
          </cell>
        </row>
        <row r="14">
          <cell r="B14">
            <v>88376</v>
          </cell>
        </row>
        <row r="15">
          <cell r="B15">
            <v>6905</v>
          </cell>
        </row>
        <row r="16">
          <cell r="B16">
            <v>117756</v>
          </cell>
        </row>
        <row r="17">
          <cell r="B17">
            <v>571</v>
          </cell>
        </row>
        <row r="18">
          <cell r="B18">
            <v>10</v>
          </cell>
        </row>
        <row r="20">
          <cell r="B20">
            <v>31990</v>
          </cell>
        </row>
        <row r="21">
          <cell r="B21">
            <v>11151</v>
          </cell>
        </row>
        <row r="22">
          <cell r="B22">
            <v>50936</v>
          </cell>
        </row>
        <row r="23">
          <cell r="B23">
            <v>70963</v>
          </cell>
        </row>
        <row r="24">
          <cell r="B24">
            <v>56068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F26"/>
  <sheetViews>
    <sheetView showZeros="0" tabSelected="1" workbookViewId="0">
      <selection activeCell="K5" sqref="K5"/>
    </sheetView>
  </sheetViews>
  <sheetFormatPr defaultColWidth="8" defaultRowHeight="13.5" outlineLevelCol="5"/>
  <cols>
    <col min="1" max="1" width="23.5833333333333" style="1" customWidth="1"/>
    <col min="2" max="5" width="10.5833333333333" style="2" customWidth="1"/>
    <col min="6" max="6" width="13.4166666666667" style="1" customWidth="1"/>
    <col min="7" max="16384" width="8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19.85" customHeight="1" spans="1:6">
      <c r="A2" s="4"/>
      <c r="B2" s="5"/>
      <c r="C2" s="5"/>
      <c r="D2" s="5"/>
      <c r="E2" s="5"/>
      <c r="F2" s="6" t="s">
        <v>1</v>
      </c>
    </row>
    <row r="3" ht="39.15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ht="28" customHeight="1" spans="1:6">
      <c r="A4" s="10" t="s">
        <v>8</v>
      </c>
      <c r="B4" s="11">
        <f>B5+B19</f>
        <v>776501</v>
      </c>
      <c r="C4" s="11">
        <f>C5+C19</f>
        <v>732558</v>
      </c>
      <c r="D4" s="11">
        <f>D5+D19</f>
        <v>43943</v>
      </c>
      <c r="E4" s="12">
        <f t="shared" ref="E4:E24" si="0">ROUND(D4/C4*100,2)</f>
        <v>6</v>
      </c>
      <c r="F4" s="9"/>
    </row>
    <row r="5" ht="28" customHeight="1" spans="1:6">
      <c r="A5" s="13" t="s">
        <v>9</v>
      </c>
      <c r="B5" s="11">
        <f>SUM(B6:B18)</f>
        <v>547266</v>
      </c>
      <c r="C5" s="11">
        <f>SUM(C6:C18)</f>
        <v>511450</v>
      </c>
      <c r="D5" s="11">
        <f>SUM(D6:D18)</f>
        <v>35816</v>
      </c>
      <c r="E5" s="12">
        <f t="shared" si="0"/>
        <v>7</v>
      </c>
      <c r="F5" s="14"/>
    </row>
    <row r="6" ht="28" customHeight="1" spans="1:6">
      <c r="A6" s="13" t="s">
        <v>10</v>
      </c>
      <c r="B6" s="15">
        <f>ROUND(C6*1.0763,0)+1090</f>
        <v>156549</v>
      </c>
      <c r="C6" s="11">
        <f>[1]表二、2023年市本级收入完成预计!B6</f>
        <v>144438</v>
      </c>
      <c r="D6" s="11">
        <f t="shared" ref="D6:D18" si="1">B6-C6</f>
        <v>12111</v>
      </c>
      <c r="E6" s="12">
        <f t="shared" si="0"/>
        <v>8.38</v>
      </c>
      <c r="F6" s="14"/>
    </row>
    <row r="7" ht="28" customHeight="1" spans="1:6">
      <c r="A7" s="13" t="s">
        <v>11</v>
      </c>
      <c r="B7" s="15">
        <f>ROUND(C7*1.0852,0)+2</f>
        <v>37690</v>
      </c>
      <c r="C7" s="11">
        <f>[1]表二、2023年市本级收入完成预计!B7</f>
        <v>34729</v>
      </c>
      <c r="D7" s="11">
        <f t="shared" si="1"/>
        <v>2961</v>
      </c>
      <c r="E7" s="12">
        <f t="shared" si="0"/>
        <v>8.53</v>
      </c>
      <c r="F7" s="14"/>
    </row>
    <row r="8" ht="28" customHeight="1" spans="1:6">
      <c r="A8" s="13" t="s">
        <v>12</v>
      </c>
      <c r="B8" s="15">
        <f>ROUND(C8*1.1078,0)</f>
        <v>15755</v>
      </c>
      <c r="C8" s="11">
        <f>[1]表二、2023年市本级收入完成预计!B8</f>
        <v>14222</v>
      </c>
      <c r="D8" s="11">
        <f t="shared" si="1"/>
        <v>1533</v>
      </c>
      <c r="E8" s="12">
        <f t="shared" si="0"/>
        <v>10.78</v>
      </c>
      <c r="F8" s="14"/>
    </row>
    <row r="9" ht="28" customHeight="1" spans="1:6">
      <c r="A9" s="13" t="s">
        <v>13</v>
      </c>
      <c r="B9" s="15">
        <f>ROUND(C9*1.0811,0)</f>
        <v>3369</v>
      </c>
      <c r="C9" s="11">
        <f>[1]表二、2023年市本级收入完成预计!B9</f>
        <v>3116</v>
      </c>
      <c r="D9" s="11">
        <f t="shared" si="1"/>
        <v>253</v>
      </c>
      <c r="E9" s="12">
        <f t="shared" si="0"/>
        <v>8.12</v>
      </c>
      <c r="F9" s="14"/>
    </row>
    <row r="10" ht="28" customHeight="1" spans="1:6">
      <c r="A10" s="13" t="s">
        <v>14</v>
      </c>
      <c r="B10" s="15">
        <f>ROUND(C10*1.0773,0)+107</f>
        <v>31901</v>
      </c>
      <c r="C10" s="11">
        <f>[1]表二、2023年市本级收入完成预计!B10</f>
        <v>29513</v>
      </c>
      <c r="D10" s="11">
        <f t="shared" si="1"/>
        <v>2388</v>
      </c>
      <c r="E10" s="12">
        <f t="shared" si="0"/>
        <v>8.09</v>
      </c>
      <c r="F10" s="14"/>
    </row>
    <row r="11" ht="28" customHeight="1" spans="1:6">
      <c r="A11" s="13" t="s">
        <v>15</v>
      </c>
      <c r="B11" s="15">
        <f>ROUND(C11*1.0301,0)</f>
        <v>32621</v>
      </c>
      <c r="C11" s="11">
        <f>[1]表二、2023年市本级收入完成预计!B11</f>
        <v>31668</v>
      </c>
      <c r="D11" s="11">
        <f t="shared" si="1"/>
        <v>953</v>
      </c>
      <c r="E11" s="12">
        <f t="shared" si="0"/>
        <v>3.01</v>
      </c>
      <c r="F11" s="14"/>
    </row>
    <row r="12" ht="28" customHeight="1" spans="1:6">
      <c r="A12" s="13" t="s">
        <v>16</v>
      </c>
      <c r="B12" s="15">
        <f>ROUND(C12*1.0688,0)</f>
        <v>12433</v>
      </c>
      <c r="C12" s="11">
        <f>[1]表二、2023年市本级收入完成预计!B12</f>
        <v>11633</v>
      </c>
      <c r="D12" s="11">
        <f t="shared" si="1"/>
        <v>800</v>
      </c>
      <c r="E12" s="12">
        <f t="shared" si="0"/>
        <v>6.88</v>
      </c>
      <c r="F12" s="14"/>
    </row>
    <row r="13" ht="28" customHeight="1" spans="1:6">
      <c r="A13" s="13" t="s">
        <v>17</v>
      </c>
      <c r="B13" s="15">
        <f>ROUND(C13*1.0529,0)</f>
        <v>30021</v>
      </c>
      <c r="C13" s="11">
        <f>[1]表二、2023年市本级收入完成预计!B13</f>
        <v>28513</v>
      </c>
      <c r="D13" s="11">
        <f t="shared" si="1"/>
        <v>1508</v>
      </c>
      <c r="E13" s="12">
        <f t="shared" si="0"/>
        <v>5.29</v>
      </c>
      <c r="F13" s="14"/>
    </row>
    <row r="14" ht="28" customHeight="1" spans="1:6">
      <c r="A14" s="13" t="s">
        <v>18</v>
      </c>
      <c r="B14" s="15">
        <f>ROUND(C14*1.0811,0)</f>
        <v>95543</v>
      </c>
      <c r="C14" s="11">
        <f>[1]表二、2023年市本级收入完成预计!B14</f>
        <v>88376</v>
      </c>
      <c r="D14" s="11">
        <f t="shared" si="1"/>
        <v>7167</v>
      </c>
      <c r="E14" s="12">
        <f t="shared" si="0"/>
        <v>8.11</v>
      </c>
      <c r="F14" s="14"/>
    </row>
    <row r="15" ht="28" customHeight="1" spans="1:6">
      <c r="A15" s="16" t="s">
        <v>19</v>
      </c>
      <c r="B15" s="15">
        <f>ROUND(C15*1.1063,0)-1</f>
        <v>7638</v>
      </c>
      <c r="C15" s="11">
        <f>[1]表二、2023年市本级收入完成预计!B15</f>
        <v>6905</v>
      </c>
      <c r="D15" s="11">
        <f t="shared" si="1"/>
        <v>733</v>
      </c>
      <c r="E15" s="12">
        <f t="shared" si="0"/>
        <v>10.62</v>
      </c>
      <c r="F15" s="14"/>
    </row>
    <row r="16" ht="28" customHeight="1" spans="1:6">
      <c r="A16" s="13" t="s">
        <v>20</v>
      </c>
      <c r="B16" s="15">
        <f>ROUND(C16*1.0451,0)-1</f>
        <v>123066</v>
      </c>
      <c r="C16" s="11">
        <f>[1]表二、2023年市本级收入完成预计!B16</f>
        <v>117756</v>
      </c>
      <c r="D16" s="11">
        <f t="shared" si="1"/>
        <v>5310</v>
      </c>
      <c r="E16" s="12">
        <f t="shared" si="0"/>
        <v>4.51</v>
      </c>
      <c r="F16" s="17"/>
    </row>
    <row r="17" ht="28" customHeight="1" spans="1:6">
      <c r="A17" s="13" t="s">
        <v>21</v>
      </c>
      <c r="B17" s="15">
        <f>ROUND(C17*1.1766,0)</f>
        <v>672</v>
      </c>
      <c r="C17" s="11">
        <f>[1]表二、2023年市本级收入完成预计!B17</f>
        <v>571</v>
      </c>
      <c r="D17" s="11">
        <f t="shared" si="1"/>
        <v>101</v>
      </c>
      <c r="E17" s="12">
        <f t="shared" si="0"/>
        <v>17.69</v>
      </c>
      <c r="F17" s="14"/>
    </row>
    <row r="18" ht="28" customHeight="1" spans="1:6">
      <c r="A18" s="13" t="s">
        <v>22</v>
      </c>
      <c r="B18" s="15">
        <v>8</v>
      </c>
      <c r="C18" s="11">
        <f>[1]表二、2023年市本级收入完成预计!B18</f>
        <v>10</v>
      </c>
      <c r="D18" s="11">
        <f t="shared" si="1"/>
        <v>-2</v>
      </c>
      <c r="E18" s="12">
        <f t="shared" si="0"/>
        <v>-20</v>
      </c>
      <c r="F18" s="14"/>
    </row>
    <row r="19" ht="28" customHeight="1" spans="1:6">
      <c r="A19" s="13" t="s">
        <v>23</v>
      </c>
      <c r="B19" s="11">
        <f>SUM(B20:B24)</f>
        <v>229235</v>
      </c>
      <c r="C19" s="11">
        <f>SUM(C20:C24)</f>
        <v>221108</v>
      </c>
      <c r="D19" s="11">
        <f>SUM(D20:D24)</f>
        <v>8127</v>
      </c>
      <c r="E19" s="12">
        <f t="shared" si="0"/>
        <v>3.68</v>
      </c>
      <c r="F19" s="14"/>
    </row>
    <row r="20" ht="28" customHeight="1" spans="1:6">
      <c r="A20" s="16" t="s">
        <v>24</v>
      </c>
      <c r="B20" s="15">
        <f>ROUND(C20*1.0503,0)</f>
        <v>33599</v>
      </c>
      <c r="C20" s="11">
        <f>[1]表二、2023年市本级收入完成预计!B20</f>
        <v>31990</v>
      </c>
      <c r="D20" s="11">
        <f t="shared" ref="D20:D24" si="2">B20-C20</f>
        <v>1609</v>
      </c>
      <c r="E20" s="12">
        <f t="shared" si="0"/>
        <v>5.03</v>
      </c>
      <c r="F20" s="14"/>
    </row>
    <row r="21" ht="28" customHeight="1" spans="1:6">
      <c r="A21" s="16" t="s">
        <v>25</v>
      </c>
      <c r="B21" s="15">
        <f>ROUND(C21*1.0295,0)+3</f>
        <v>11483</v>
      </c>
      <c r="C21" s="11">
        <f>[1]表二、2023年市本级收入完成预计!B21</f>
        <v>11151</v>
      </c>
      <c r="D21" s="11">
        <f t="shared" si="2"/>
        <v>332</v>
      </c>
      <c r="E21" s="12">
        <f t="shared" si="0"/>
        <v>2.98</v>
      </c>
      <c r="F21" s="14"/>
    </row>
    <row r="22" ht="28" customHeight="1" spans="1:6">
      <c r="A22" s="16" t="s">
        <v>26</v>
      </c>
      <c r="B22" s="15">
        <f>ROUND(C22*1.0625,0)</f>
        <v>54120</v>
      </c>
      <c r="C22" s="11">
        <f>[1]表二、2023年市本级收入完成预计!B22</f>
        <v>50936</v>
      </c>
      <c r="D22" s="11">
        <f t="shared" si="2"/>
        <v>3184</v>
      </c>
      <c r="E22" s="12">
        <f t="shared" si="0"/>
        <v>6.25</v>
      </c>
      <c r="F22" s="14"/>
    </row>
    <row r="23" ht="28" customHeight="1" spans="1:6">
      <c r="A23" s="16" t="s">
        <v>27</v>
      </c>
      <c r="B23" s="15">
        <f>ROUND(C23*1.0365,0)-335</f>
        <v>73218</v>
      </c>
      <c r="C23" s="11">
        <f>[1]表二、2023年市本级收入完成预计!B23</f>
        <v>70963</v>
      </c>
      <c r="D23" s="11">
        <f t="shared" si="2"/>
        <v>2255</v>
      </c>
      <c r="E23" s="12">
        <f t="shared" si="0"/>
        <v>3.18</v>
      </c>
      <c r="F23" s="14"/>
    </row>
    <row r="24" ht="28" customHeight="1" spans="1:6">
      <c r="A24" s="16" t="s">
        <v>28</v>
      </c>
      <c r="B24" s="15">
        <f>ROUND(C24*1.01333,0)</f>
        <v>56815</v>
      </c>
      <c r="C24" s="11">
        <f>[1]表二、2023年市本级收入完成预计!B24</f>
        <v>56068</v>
      </c>
      <c r="D24" s="11">
        <f t="shared" si="2"/>
        <v>747</v>
      </c>
      <c r="E24" s="12">
        <f t="shared" si="0"/>
        <v>1.33</v>
      </c>
      <c r="F24" s="14"/>
    </row>
    <row r="26" spans="2:2">
      <c r="B26" s="18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表六、市本级收入2024年预计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2024-01-08T02:43:06Z</dcterms:created>
  <dcterms:modified xsi:type="dcterms:W3CDTF">2024-01-08T02:43:06Z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4FB1FBBEEC28441FBD914E74CEB0541E_11</vt:lpwstr>
  </property>
  <property fmtid="{D5CDD505-2E9C-101B-9397-08002B2CF9AE}" pid="3" name="KSOProductBuildVer">
    <vt:lpwstr>2052-12.1.0.16120</vt:lpwstr>
  </property>
</Properties>
</file>